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Бюджет!$E$17</definedName>
    <definedName name="LAST_CELL" localSheetId="0">Бюджет!$I$67</definedName>
    <definedName name="SIGN" localSheetId="0">Бюджет!$A$17:$G$18</definedName>
  </definedNames>
  <calcPr calcId="125725" refMode="R1C1"/>
</workbook>
</file>

<file path=xl/calcChain.xml><?xml version="1.0" encoding="utf-8"?>
<calcChain xmlns="http://schemas.openxmlformats.org/spreadsheetml/2006/main">
  <c r="C62" i="1"/>
  <c r="C55"/>
  <c r="C54"/>
  <c r="C50"/>
  <c r="C49"/>
  <c r="C47"/>
  <c r="C46"/>
  <c r="C45"/>
  <c r="C43"/>
  <c r="C39"/>
  <c r="C38"/>
  <c r="C32"/>
  <c r="C21"/>
  <c r="C20"/>
  <c r="C17"/>
  <c r="C16"/>
  <c r="C8"/>
  <c r="C7"/>
  <c r="C5"/>
  <c r="C56"/>
  <c r="C36"/>
  <c r="C9"/>
  <c r="C13"/>
  <c r="C42"/>
  <c r="C6"/>
  <c r="C37"/>
  <c r="C44"/>
  <c r="C26"/>
  <c r="C34"/>
  <c r="C41"/>
  <c r="C19"/>
  <c r="C25"/>
  <c r="C40"/>
  <c r="C10"/>
  <c r="C22"/>
  <c r="C59"/>
  <c r="C18" l="1"/>
  <c r="C12"/>
  <c r="C52"/>
  <c r="C31"/>
  <c r="C28"/>
  <c r="C29"/>
  <c r="C15"/>
</calcChain>
</file>

<file path=xl/sharedStrings.xml><?xml version="1.0" encoding="utf-8"?>
<sst xmlns="http://schemas.openxmlformats.org/spreadsheetml/2006/main" count="121" uniqueCount="114">
  <si>
    <t>МКДОУ № 11 г.Никольское-1</t>
  </si>
  <si>
    <t>МКОУ "Пельгорская ООШ"</t>
  </si>
  <si>
    <t>Итого</t>
  </si>
  <si>
    <t>Приложение 2 к пояснительной записке</t>
  </si>
  <si>
    <t>тыс. рублей</t>
  </si>
  <si>
    <t>Наименование учреждения</t>
  </si>
  <si>
    <t>Наименование работ</t>
  </si>
  <si>
    <t>МКОУ "Радофинниковская ООШ"</t>
  </si>
  <si>
    <t>МБДОУ № 14 п. Тельмана</t>
  </si>
  <si>
    <t>МБОУ "Сельцовская СОШ"</t>
  </si>
  <si>
    <t>МБОУ "СОШ № 3 г. Тосно"</t>
  </si>
  <si>
    <t>МБОУ "СОШ № 4 г. Тосно"</t>
  </si>
  <si>
    <t>МБОУ "СОШ № 1 г. Тосно"</t>
  </si>
  <si>
    <t>МБОУ "Гимназия № 2 г. Тосно"</t>
  </si>
  <si>
    <t>МБОУ "Гимназия № 1 г. Никольское"</t>
  </si>
  <si>
    <t>МБОУ "СОШ № 2 г. Никольское"</t>
  </si>
  <si>
    <t>МБОУ "СОШ № 3 г. Никольское"</t>
  </si>
  <si>
    <t>Комитет образования администрации МОТРЛО</t>
  </si>
  <si>
    <t>МКДОУ № 10 г.Никольское</t>
  </si>
  <si>
    <t>МКДОУ № 17 п.Любань</t>
  </si>
  <si>
    <t>МКДОУ № 15 д.Тарасово</t>
  </si>
  <si>
    <t>МКДОУ № 18 г. Никольское</t>
  </si>
  <si>
    <t>МКДОУ № 2 п.Ульяновка</t>
  </si>
  <si>
    <t>МКДОУ № 20 п.Войскорово</t>
  </si>
  <si>
    <t>МКДОУ № 21 п. Гладкое</t>
  </si>
  <si>
    <t>МКДОУ № 28 г.п.Красный Бор</t>
  </si>
  <si>
    <t>МКДОУ № 3 г.Любани</t>
  </si>
  <si>
    <t>МКДОУ № 33 д. Новолисино</t>
  </si>
  <si>
    <t>МКДОУ № 34 г.Никольское</t>
  </si>
  <si>
    <t>МКДОУ № 35 д.Нурма</t>
  </si>
  <si>
    <t>МКДОУ № 37 п.Сельцо</t>
  </si>
  <si>
    <t>МКДОУ № 38 г.Никольское</t>
  </si>
  <si>
    <t>МКДОУ № 39 г.Тосно</t>
  </si>
  <si>
    <t>МКДОУ № 41 п. Рябово</t>
  </si>
  <si>
    <t>МКДОУ № 5 г.Тосно</t>
  </si>
  <si>
    <t>МКДОУ № 7 г.Тосно</t>
  </si>
  <si>
    <t>МКДОУ № 9 г. Тосно</t>
  </si>
  <si>
    <t>МКДОУ №23 г.п.Федоровское</t>
  </si>
  <si>
    <t>МКДОУ №36 г.Тосно</t>
  </si>
  <si>
    <t>МКОУ "Андриановская ООШ"</t>
  </si>
  <si>
    <t>МКОУ "Войскоровская ООШ"</t>
  </si>
  <si>
    <t>МКОУ "Красноборская СОШ"</t>
  </si>
  <si>
    <t>МКОУ "Любанская СОШ"</t>
  </si>
  <si>
    <t>МКОУ "Машинская СОШ"</t>
  </si>
  <si>
    <t>МКОУ "Новолисинская СОШ-интернат"</t>
  </si>
  <si>
    <t>МКОУ "Нурменская СОШ"</t>
  </si>
  <si>
    <t>МКОУ "Рябовская ООШ"</t>
  </si>
  <si>
    <t>МКОУ "Тельмановская СОШ "</t>
  </si>
  <si>
    <t>МКОУ "Саблинская ООШ"</t>
  </si>
  <si>
    <t>МКОУ "Трубникоборская ООШ"</t>
  </si>
  <si>
    <t>МКОУ "Ульяновская СОШ №1"</t>
  </si>
  <si>
    <t>МКОУ "Ушакинская ООШ №2"</t>
  </si>
  <si>
    <t>МКОУ "Ушакинская СОШ №1"</t>
  </si>
  <si>
    <t>МКОУ "Федоровская СОШ"</t>
  </si>
  <si>
    <t>МКОУ ДО "ДДТ п.Ульяновка"</t>
  </si>
  <si>
    <t>МКОУ "Форносовская ООШ"</t>
  </si>
  <si>
    <t>МКОУДО "Тосненский ДЮТ"</t>
  </si>
  <si>
    <t>Работы по техничекому обследованию здания</t>
  </si>
  <si>
    <t>Ремонт помещений</t>
  </si>
  <si>
    <t>Ремонт кровли
Ремонт козырька</t>
  </si>
  <si>
    <t>Ремонт помещений
Замена покрытия у крыльца</t>
  </si>
  <si>
    <t>Ремонт помещений бассейна
Ремонт инженерных сетей и системы вентиляции
Устройство ограждения</t>
  </si>
  <si>
    <t>Обустройство главного входа в здание, обеспечивабщего беспрепятственный доступ маломобильныхгрупп населения в здание
Ремонт полов в музыкальном зале</t>
  </si>
  <si>
    <t>Ремонт помещений
Ремонт крыльца с устройством пандуса</t>
  </si>
  <si>
    <t>Устройство ограждения территории
Ремонт крылец</t>
  </si>
  <si>
    <t>Восстановление вводов от кабельных киосков до ГРЩ</t>
  </si>
  <si>
    <t>Ремонт помещений
Устройство ограждения территории
Устройство линии учета ГВС</t>
  </si>
  <si>
    <t>Ремонт полов в спортивном зале</t>
  </si>
  <si>
    <t>Ремонт помещений и объектов благоустройства
Ремнот системы АПС
Ремонт видеонаблюдения
Устройство ограждения территории
Ремонт проезда</t>
  </si>
  <si>
    <t>Устройство ограждения территории
Ремонт помещений
Ремонт кровли
Ремонт отмостки
Ремонт крылец
Утепление фасадов</t>
  </si>
  <si>
    <t>Ремонт помещений
Ремонт прачечной</t>
  </si>
  <si>
    <t>МБДОУ № 6 г. Тосно</t>
  </si>
  <si>
    <t>Устройство и восстановление вентиляции
Ремонт помещений с заменой оконных блоков и светильников
Ремонт объектов благоустройства</t>
  </si>
  <si>
    <t>Ремонт ИТП с прокладкой трубопроводов
Замена трубопроводов с подключением к внутренней системе отопления
Замена трубопроводов системы ХВС
Замена сантехнического оборудования
Выполнение неотложныъ аварийно-восстановительных работ канализационной сети, насосной станции и очистных сооружений</t>
  </si>
  <si>
    <t>Ремонт помещений
Оборудование системы оповещения об угрозе возникновения чрезвычайной ситуации
Заделка межпанельных швов</t>
  </si>
  <si>
    <t>Ремонт помещений
Ремонт кровли
Заделка межпанельных швов</t>
  </si>
  <si>
    <t>МКОУ ДО "Нурменский ЦВР"</t>
  </si>
  <si>
    <t>МКОУ ДО "ДЮСШ № 1"</t>
  </si>
  <si>
    <t>МКОУ ДО "СЮН"</t>
  </si>
  <si>
    <t>Установка теневого навеса
Ремонт помещений</t>
  </si>
  <si>
    <t>Ремонт потолков в туалете
Замена вентиляции в кабинете химии
Замена входных дверей
Устройство пандуса</t>
  </si>
  <si>
    <t>Ремонт помещений с заменой светильников
Оборудование системы оповещения об угрозе возникновения чрезвычайной ситуации
Устройство пандуса</t>
  </si>
  <si>
    <t>Замена оконных блоков
Замена дверей
Ремонт отмостки здания
Ремонт вентиляции
Устройство пандуса</t>
  </si>
  <si>
    <t>Спил аварийных деревьев</t>
  </si>
  <si>
    <t>Учреждения образования</t>
  </si>
  <si>
    <t>Ремнот потолков и стен группы "Маки"
Ремонт лестничного пролета 2-го выхода
Ремонт кровли
Оборудование системы оповещения об угрозе возникновения чрезвычайной ситуации
Заделка межпанельных швов
Установка теневого навеса
Обустройство площадки для вывоза ТБО</t>
  </si>
  <si>
    <t>Ремонт помещений
Ремонт части фасада здания
Устройство проезда к площадке ТБО
Проектирование системы вентиляции
Обустройство площадки для вывоза ТБО</t>
  </si>
  <si>
    <t>Работы по прокладке сетей ГВС
Обустройство площадки для вывоза ТБО</t>
  </si>
  <si>
    <t>Ремонт водопроводной сети
Ремон помещений
Обустройство площадки для вывоза ТБО</t>
  </si>
  <si>
    <t>Выполнение работ по вводу ГРЩ
Устройство ограждения территории
Ремонт помещений и крылец
Заделка межпанельных швовЗаделка межпанельных швов
Обустройство площадки для вывоза ТБО</t>
  </si>
  <si>
    <t>Обустройство площадки для вывоза ТБО</t>
  </si>
  <si>
    <t>Ремонт помещений пищеблока
Ремонт пола в групповой и раздевалке
Обустройство площадки для вывоза ТБО</t>
  </si>
  <si>
    <t>Ремонт пола, потолка и стен в кухне
Ремонт группы "Ягодка", "Почемучки", "Капелька"
Оборудование системы оповещения об угрозе возникновения чрезвычайной ситуации
Обустройство площадки для вывоза ТБО</t>
  </si>
  <si>
    <t>Обустройство главного входа в здание, обеспечивабщего беспрепятственный доступ маломобильныхгрупп населения в здание
Устройство ограждения территории
Заделка межпанельных швов
Обустройство площадки для вывоза ТБО</t>
  </si>
  <si>
    <t>Замена оконных блоков
Замена ограждения территории
Обустройство площадки для вывоза ТБО</t>
  </si>
  <si>
    <t>Фактически исполнено</t>
  </si>
  <si>
    <t>Информация об исполнении мероприятий по укреплению материально-технической базы учреждений образования за 2020 год</t>
  </si>
  <si>
    <t>Разработка проекта по ремонту вентиляции в помещении пищеблока
Оборудование системы оповещения об угрозе возникновения чрезвычайной ситуации
Устройство пандуса</t>
  </si>
  <si>
    <t>Устройство пандуса</t>
  </si>
  <si>
    <t>Ремонт помещений
Устройство ограждения
Устройство пандуса</t>
  </si>
  <si>
    <t>Ремонт помещений
Замены теневых навесов
Заделка межпанельных швов
Устройство пандуса</t>
  </si>
  <si>
    <t>Устройство дренажа отвода ливневой канализации
Устройтсво пешеходных дорожек
Установка теневого навеса
Обустройство площадки для вывоза ТБО
Устройство пандуса</t>
  </si>
  <si>
    <t>Ремонт помещений
Замена электропроводки и светильников
Устройство пандуса</t>
  </si>
  <si>
    <t>Установка теневого навеса
Обустройство площадки для вывоза ТБО
Устройство пандуса</t>
  </si>
  <si>
    <t>Ремнот трубопровода канализации
Оборудование системы оповещения об угрозе возникновения чрезвычайной ситуации
Ремонт помещений
Обустройство площадки для вывоза ТБО
Устройство пандуса</t>
  </si>
  <si>
    <t>Работы по утеплению перекрытий спортивного зала
Ремонт спортивного зала
Ремонт кровли
Устройство пандуса
Обустройство площадки для вывоза ТБО
Устройство пандуса</t>
  </si>
  <si>
    <t>Ремонт помещений в заменой искусственного освещения
Ремонт системы АПС и системы видеонаблюдения
Заделка межпанельных швов
Обустройство площадки для вывоза ТБО
Устройство пандуса</t>
  </si>
  <si>
    <t>Ремонт помещений
Устройство пандуса</t>
  </si>
  <si>
    <t>Ремонт кровли
Устройство пандуса</t>
  </si>
  <si>
    <t>Ремонт помещений
Обустройство площадки для вывоза ТБО
Устройство пандуса</t>
  </si>
  <si>
    <t>Ремонт кровли
Ремонт помещений
Ремонт крыльца главного входа
Замена входных дверей
Ремонт цоколя и фундамента
Устройство пандуса</t>
  </si>
  <si>
    <t>Обустройство площадки для вывоза ТБО
Устройство пандуса</t>
  </si>
  <si>
    <t>Ремонт помещений
Устройство системы оповещения
Проектно-изыскательские работы по разработке рабочего проекта электроснабжеия 
Ремонт помещенй
Ремонт лестничного марта
Ремонт санузлов, душевых
ремонт крыльца
Замена оконных и дверных блоков
Поставка посудомоечной машины
Устройство пандуса</t>
  </si>
  <si>
    <t>Ремонт помещений и объектов благоустройства
Заделка межпанельных швов
Обустройство площадки для вывоза ТБО
Устройство пандуса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</si>
</sst>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"/>
    </font>
    <font>
      <sz val="8.5"/>
      <name val="MS Sans Serif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>
      <alignment wrapText="1"/>
    </xf>
    <xf numFmtId="0" fontId="2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justify" vertical="top" wrapText="1"/>
    </xf>
    <xf numFmtId="0" fontId="2" fillId="2" borderId="1" xfId="0" applyNumberFormat="1" applyFont="1" applyFill="1" applyBorder="1" applyAlignment="1" applyProtection="1">
      <alignment horizontal="justify" vertical="top" wrapText="1"/>
    </xf>
    <xf numFmtId="49" fontId="2" fillId="2" borderId="1" xfId="0" applyNumberFormat="1" applyFont="1" applyFill="1" applyBorder="1" applyAlignment="1" applyProtection="1">
      <alignment horizontal="justify" vertical="top" wrapText="1"/>
    </xf>
    <xf numFmtId="0" fontId="2" fillId="0" borderId="1" xfId="0" applyNumberFormat="1" applyFont="1" applyFill="1" applyBorder="1" applyAlignment="1" applyProtection="1">
      <alignment horizontal="justify" vertical="top" wrapText="1"/>
    </xf>
    <xf numFmtId="2" fontId="2" fillId="2" borderId="1" xfId="0" applyNumberFormat="1" applyFont="1" applyFill="1" applyBorder="1" applyAlignment="1" applyProtection="1">
      <alignment horizontal="justify" vertical="top" wrapText="1"/>
    </xf>
    <xf numFmtId="4" fontId="2" fillId="2" borderId="1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C62"/>
  <sheetViews>
    <sheetView showGridLines="0" tabSelected="1" topLeftCell="A51" zoomScale="130" zoomScaleNormal="130" workbookViewId="0">
      <selection activeCell="C62" sqref="C62"/>
    </sheetView>
  </sheetViews>
  <sheetFormatPr defaultRowHeight="12.75"/>
  <cols>
    <col min="1" max="1" width="31.5703125" customWidth="1"/>
    <col min="2" max="2" width="60.5703125" customWidth="1"/>
    <col min="3" max="3" width="13.140625" customWidth="1"/>
    <col min="4" max="5" width="9.140625" customWidth="1"/>
    <col min="6" max="6" width="13.140625" customWidth="1"/>
    <col min="7" max="9" width="9.140625" customWidth="1"/>
  </cols>
  <sheetData>
    <row r="1" spans="1:3" ht="15.75">
      <c r="A1" s="2"/>
      <c r="B1" s="16" t="s">
        <v>3</v>
      </c>
      <c r="C1" s="16"/>
    </row>
    <row r="2" spans="1:3" ht="50.25" customHeight="1">
      <c r="A2" s="17" t="s">
        <v>96</v>
      </c>
      <c r="B2" s="17"/>
      <c r="C2" s="17"/>
    </row>
    <row r="3" spans="1:3" ht="15.75">
      <c r="A3" s="1"/>
      <c r="B3" s="1"/>
      <c r="C3" s="13" t="s">
        <v>4</v>
      </c>
    </row>
    <row r="4" spans="1:3" ht="39" customHeight="1">
      <c r="A4" s="3" t="s">
        <v>5</v>
      </c>
      <c r="B4" s="3" t="s">
        <v>6</v>
      </c>
      <c r="C4" s="3" t="s">
        <v>95</v>
      </c>
    </row>
    <row r="5" spans="1:3" ht="78.75">
      <c r="A5" s="10" t="s">
        <v>8</v>
      </c>
      <c r="B5" s="11" t="s">
        <v>97</v>
      </c>
      <c r="C5" s="14">
        <f>200+471.4+446.1+584.2</f>
        <v>1701.7</v>
      </c>
    </row>
    <row r="6" spans="1:3" ht="31.5">
      <c r="A6" s="10" t="s">
        <v>71</v>
      </c>
      <c r="B6" s="11" t="s">
        <v>79</v>
      </c>
      <c r="C6" s="14">
        <f>244.9+196.7</f>
        <v>441.6</v>
      </c>
    </row>
    <row r="7" spans="1:3" ht="78.75">
      <c r="A7" s="10" t="s">
        <v>14</v>
      </c>
      <c r="B7" s="11" t="s">
        <v>82</v>
      </c>
      <c r="C7" s="14">
        <f>4245.9+959.2+50</f>
        <v>5255.0999999999995</v>
      </c>
    </row>
    <row r="8" spans="1:3" ht="47.25">
      <c r="A8" s="10" t="s">
        <v>13</v>
      </c>
      <c r="B8" s="11" t="s">
        <v>99</v>
      </c>
      <c r="C8" s="14">
        <f>4091.6+3780.6+6522+501.1</f>
        <v>14895.300000000001</v>
      </c>
    </row>
    <row r="9" spans="1:3" ht="78.75">
      <c r="A9" s="10" t="s">
        <v>12</v>
      </c>
      <c r="B9" s="11" t="s">
        <v>68</v>
      </c>
      <c r="C9" s="14">
        <f>942.3+3823.3+350.7+4466.4+8010.7+4380+1931.9</f>
        <v>23905.300000000003</v>
      </c>
    </row>
    <row r="10" spans="1:3" ht="78.75">
      <c r="A10" s="10" t="s">
        <v>15</v>
      </c>
      <c r="B10" s="11" t="s">
        <v>86</v>
      </c>
      <c r="C10" s="14">
        <f>1866+302.9+300+187.2</f>
        <v>2656.1</v>
      </c>
    </row>
    <row r="11" spans="1:3" ht="31.5">
      <c r="A11" s="10" t="s">
        <v>16</v>
      </c>
      <c r="B11" s="11" t="s">
        <v>67</v>
      </c>
      <c r="C11" s="14">
        <v>576.4</v>
      </c>
    </row>
    <row r="12" spans="1:3" ht="63">
      <c r="A12" s="10" t="s">
        <v>10</v>
      </c>
      <c r="B12" s="11" t="s">
        <v>74</v>
      </c>
      <c r="C12" s="14">
        <f>5563.7+687.1+305.9</f>
        <v>6556.7</v>
      </c>
    </row>
    <row r="13" spans="1:3" ht="47.25">
      <c r="A13" s="10" t="s">
        <v>11</v>
      </c>
      <c r="B13" s="10" t="s">
        <v>66</v>
      </c>
      <c r="C13" s="14">
        <f>2255.1+4283.1</f>
        <v>6538.2000000000007</v>
      </c>
    </row>
    <row r="14" spans="1:3" ht="15.75">
      <c r="A14" s="10" t="s">
        <v>9</v>
      </c>
      <c r="B14" s="11" t="s">
        <v>98</v>
      </c>
      <c r="C14" s="14">
        <v>751.6</v>
      </c>
    </row>
    <row r="15" spans="1:3" ht="31.5">
      <c r="A15" s="10" t="s">
        <v>17</v>
      </c>
      <c r="B15" s="6" t="s">
        <v>59</v>
      </c>
      <c r="C15" s="14">
        <f>598.8+58</f>
        <v>656.8</v>
      </c>
    </row>
    <row r="16" spans="1:3" ht="63">
      <c r="A16" s="10" t="s">
        <v>18</v>
      </c>
      <c r="B16" s="10" t="s">
        <v>100</v>
      </c>
      <c r="C16" s="14">
        <f>7024.3+544.6+442.9+73</f>
        <v>8084.8</v>
      </c>
    </row>
    <row r="17" spans="1:3" ht="78.75">
      <c r="A17" s="10" t="s">
        <v>0</v>
      </c>
      <c r="B17" s="11" t="s">
        <v>101</v>
      </c>
      <c r="C17" s="14">
        <f>3637.6+517.5+187.3+119.5</f>
        <v>4461.9000000000005</v>
      </c>
    </row>
    <row r="18" spans="1:3" ht="47.25">
      <c r="A18" s="10" t="s">
        <v>20</v>
      </c>
      <c r="B18" s="10" t="s">
        <v>75</v>
      </c>
      <c r="C18" s="14">
        <f>98.9+41.9+350.7</f>
        <v>491.5</v>
      </c>
    </row>
    <row r="19" spans="1:3" ht="78.75">
      <c r="A19" s="10" t="s">
        <v>19</v>
      </c>
      <c r="B19" s="11" t="s">
        <v>89</v>
      </c>
      <c r="C19" s="14">
        <f>337.1+3553.7+340.7+119.4</f>
        <v>4350.8999999999996</v>
      </c>
    </row>
    <row r="20" spans="1:3" ht="47.25">
      <c r="A20" s="10" t="s">
        <v>21</v>
      </c>
      <c r="B20" s="11" t="s">
        <v>102</v>
      </c>
      <c r="C20" s="14">
        <f>2206.3+161.1</f>
        <v>2367.4</v>
      </c>
    </row>
    <row r="21" spans="1:3" ht="47.25">
      <c r="A21" s="10" t="s">
        <v>22</v>
      </c>
      <c r="B21" s="11" t="s">
        <v>103</v>
      </c>
      <c r="C21" s="14">
        <f>517.5+156.8+171.6</f>
        <v>845.9</v>
      </c>
    </row>
    <row r="22" spans="1:3" ht="126">
      <c r="A22" s="10" t="s">
        <v>23</v>
      </c>
      <c r="B22" s="11" t="s">
        <v>85</v>
      </c>
      <c r="C22" s="14">
        <f>338+17.2+315.4+138.4+517.5+187.3</f>
        <v>1513.8</v>
      </c>
    </row>
    <row r="23" spans="1:3" ht="15.75">
      <c r="A23" s="10" t="s">
        <v>24</v>
      </c>
      <c r="B23" s="10" t="s">
        <v>98</v>
      </c>
      <c r="C23" s="14">
        <v>882.4</v>
      </c>
    </row>
    <row r="24" spans="1:3" ht="31.5">
      <c r="A24" s="10" t="s">
        <v>25</v>
      </c>
      <c r="B24" s="6" t="s">
        <v>58</v>
      </c>
      <c r="C24" s="14">
        <v>1176.0999999999999</v>
      </c>
    </row>
    <row r="25" spans="1:3" ht="47.25">
      <c r="A25" s="10" t="s">
        <v>26</v>
      </c>
      <c r="B25" s="11" t="s">
        <v>88</v>
      </c>
      <c r="C25" s="14">
        <f>87.8+674+119.4</f>
        <v>881.19999999999993</v>
      </c>
    </row>
    <row r="26" spans="1:3" ht="78.75">
      <c r="A26" s="10" t="s">
        <v>27</v>
      </c>
      <c r="B26" s="11" t="s">
        <v>92</v>
      </c>
      <c r="C26" s="14">
        <f>572.2+277.7+563.7+362.4+147.2+156.8</f>
        <v>2080</v>
      </c>
    </row>
    <row r="27" spans="1:3" ht="15.75">
      <c r="A27" s="10" t="s">
        <v>28</v>
      </c>
      <c r="B27" s="6" t="s">
        <v>65</v>
      </c>
      <c r="C27" s="14">
        <v>200</v>
      </c>
    </row>
    <row r="28" spans="1:3" ht="47.25">
      <c r="A28" s="10" t="s">
        <v>29</v>
      </c>
      <c r="B28" s="6" t="s">
        <v>61</v>
      </c>
      <c r="C28" s="14">
        <f>3432.6+321.7</f>
        <v>3754.2999999999997</v>
      </c>
    </row>
    <row r="29" spans="1:3" ht="63">
      <c r="A29" s="10" t="s">
        <v>30</v>
      </c>
      <c r="B29" s="4" t="s">
        <v>62</v>
      </c>
      <c r="C29" s="14">
        <f>221.2+145.3</f>
        <v>366.5</v>
      </c>
    </row>
    <row r="30" spans="1:3" ht="31.5">
      <c r="A30" s="10" t="s">
        <v>31</v>
      </c>
      <c r="B30" s="10" t="s">
        <v>63</v>
      </c>
      <c r="C30" s="14">
        <v>2806.6</v>
      </c>
    </row>
    <row r="31" spans="1:3" ht="31.5">
      <c r="A31" s="10" t="s">
        <v>32</v>
      </c>
      <c r="B31" s="7" t="s">
        <v>70</v>
      </c>
      <c r="C31" s="14">
        <f>2534.3+953.7</f>
        <v>3488</v>
      </c>
    </row>
    <row r="32" spans="1:3" ht="94.5">
      <c r="A32" s="10" t="s">
        <v>33</v>
      </c>
      <c r="B32" s="5" t="s">
        <v>104</v>
      </c>
      <c r="C32" s="14">
        <f>1162.2+509.3+130.9+119.4+301.6</f>
        <v>2223.4</v>
      </c>
    </row>
    <row r="33" spans="1:3" ht="31.5">
      <c r="A33" s="10" t="s">
        <v>34</v>
      </c>
      <c r="B33" s="11" t="s">
        <v>64</v>
      </c>
      <c r="C33" s="14">
        <v>3186.6</v>
      </c>
    </row>
    <row r="34" spans="1:3" ht="47.25">
      <c r="A34" s="10" t="s">
        <v>35</v>
      </c>
      <c r="B34" s="10" t="s">
        <v>91</v>
      </c>
      <c r="C34" s="14">
        <f>469.2+247.6+156.8</f>
        <v>873.59999999999991</v>
      </c>
    </row>
    <row r="35" spans="1:3" ht="15.75">
      <c r="A35" s="10" t="s">
        <v>36</v>
      </c>
      <c r="B35" s="11" t="s">
        <v>98</v>
      </c>
      <c r="C35" s="14">
        <v>162.80000000000001</v>
      </c>
    </row>
    <row r="36" spans="1:3" ht="94.5">
      <c r="A36" s="10" t="s">
        <v>37</v>
      </c>
      <c r="B36" s="11" t="s">
        <v>69</v>
      </c>
      <c r="C36" s="14">
        <f>2380.3+4761.6+3864+8554</f>
        <v>19559.900000000001</v>
      </c>
    </row>
    <row r="37" spans="1:3" ht="47.25">
      <c r="A37" s="10" t="s">
        <v>38</v>
      </c>
      <c r="B37" s="11" t="s">
        <v>94</v>
      </c>
      <c r="C37" s="14">
        <f>165+1143+1113+961.4+177.2</f>
        <v>3559.6</v>
      </c>
    </row>
    <row r="38" spans="1:3" ht="94.5">
      <c r="A38" s="10" t="s">
        <v>39</v>
      </c>
      <c r="B38" s="6" t="s">
        <v>105</v>
      </c>
      <c r="C38" s="14">
        <f>377.6+2303+3100+314.3+119.4+364.3</f>
        <v>6578.6</v>
      </c>
    </row>
    <row r="39" spans="1:3" ht="63">
      <c r="A39" s="10" t="s">
        <v>40</v>
      </c>
      <c r="B39" s="7" t="s">
        <v>81</v>
      </c>
      <c r="C39" s="14">
        <f>5433.3+40.3+458.8+890.2</f>
        <v>6822.6</v>
      </c>
    </row>
    <row r="40" spans="1:3" ht="31.5">
      <c r="A40" s="10" t="s">
        <v>41</v>
      </c>
      <c r="B40" s="7" t="s">
        <v>87</v>
      </c>
      <c r="C40" s="14">
        <f>2362.2+187.2</f>
        <v>2549.3999999999996</v>
      </c>
    </row>
    <row r="41" spans="1:3" ht="15.75">
      <c r="A41" s="10" t="s">
        <v>42</v>
      </c>
      <c r="B41" s="6" t="s">
        <v>90</v>
      </c>
      <c r="C41" s="14">
        <f>119.4</f>
        <v>119.4</v>
      </c>
    </row>
    <row r="42" spans="1:3" ht="63">
      <c r="A42" s="10" t="s">
        <v>43</v>
      </c>
      <c r="B42" s="6" t="s">
        <v>80</v>
      </c>
      <c r="C42" s="14">
        <f>500+1134.7</f>
        <v>1634.7</v>
      </c>
    </row>
    <row r="43" spans="1:3" ht="78.75">
      <c r="A43" s="10" t="s">
        <v>44</v>
      </c>
      <c r="B43" s="5" t="s">
        <v>106</v>
      </c>
      <c r="C43" s="14">
        <f>519.7+2792.2+2893.7+1704.5+195.6+1743.1+2571.5+415.2+156.8+1054.7</f>
        <v>14047</v>
      </c>
    </row>
    <row r="44" spans="1:3" ht="94.5">
      <c r="A44" s="10" t="s">
        <v>45</v>
      </c>
      <c r="B44" s="5" t="s">
        <v>93</v>
      </c>
      <c r="C44" s="14">
        <f>989.5+1515.2+1271.4+156.8</f>
        <v>3932.9</v>
      </c>
    </row>
    <row r="45" spans="1:3" ht="31.5">
      <c r="A45" s="10" t="s">
        <v>1</v>
      </c>
      <c r="B45" s="5" t="s">
        <v>107</v>
      </c>
      <c r="C45" s="14">
        <f>970.6+232.5</f>
        <v>1203.0999999999999</v>
      </c>
    </row>
    <row r="46" spans="1:3" ht="31.5">
      <c r="A46" s="10" t="s">
        <v>7</v>
      </c>
      <c r="B46" s="4" t="s">
        <v>108</v>
      </c>
      <c r="C46" s="14">
        <f>865.3+786</f>
        <v>1651.3</v>
      </c>
    </row>
    <row r="47" spans="1:3" ht="47.25">
      <c r="A47" s="10" t="s">
        <v>46</v>
      </c>
      <c r="B47" s="4" t="s">
        <v>109</v>
      </c>
      <c r="C47" s="14">
        <f>901.8+177.2+468.4</f>
        <v>1547.4</v>
      </c>
    </row>
    <row r="48" spans="1:3" ht="31.5">
      <c r="A48" s="10" t="s">
        <v>48</v>
      </c>
      <c r="B48" s="4" t="s">
        <v>60</v>
      </c>
      <c r="C48" s="14">
        <v>1102.2</v>
      </c>
    </row>
    <row r="49" spans="1:3" ht="94.5">
      <c r="A49" s="10" t="s">
        <v>47</v>
      </c>
      <c r="B49" s="8" t="s">
        <v>110</v>
      </c>
      <c r="C49" s="14">
        <f>346.5+1469.1+2283.2+508.6</f>
        <v>4607.3999999999996</v>
      </c>
    </row>
    <row r="50" spans="1:3" ht="31.5">
      <c r="A50" s="10" t="s">
        <v>49</v>
      </c>
      <c r="B50" s="5" t="s">
        <v>111</v>
      </c>
      <c r="C50" s="14">
        <f>119.4+559.3</f>
        <v>678.69999999999993</v>
      </c>
    </row>
    <row r="51" spans="1:3" ht="31.5">
      <c r="A51" s="10" t="s">
        <v>50</v>
      </c>
      <c r="B51" s="6" t="s">
        <v>98</v>
      </c>
      <c r="C51" s="14">
        <v>496.1</v>
      </c>
    </row>
    <row r="52" spans="1:3" ht="126">
      <c r="A52" s="10" t="s">
        <v>51</v>
      </c>
      <c r="B52" s="9" t="s">
        <v>73</v>
      </c>
      <c r="C52" s="14">
        <f>598.1+596.4+597+6586.8</f>
        <v>8378.2999999999993</v>
      </c>
    </row>
    <row r="53" spans="1:3" ht="31.5">
      <c r="A53" s="10" t="s">
        <v>52</v>
      </c>
      <c r="B53" s="5" t="s">
        <v>90</v>
      </c>
      <c r="C53" s="14">
        <v>177.2</v>
      </c>
    </row>
    <row r="54" spans="1:3" ht="173.25">
      <c r="A54" s="10" t="s">
        <v>53</v>
      </c>
      <c r="B54" s="5" t="s">
        <v>112</v>
      </c>
      <c r="C54" s="14">
        <f>1175+558.5+250+568.5+567.5+366.6+179.9+160+419.6+450.3+208.4+517.4+121.3+306.3</f>
        <v>5849.3</v>
      </c>
    </row>
    <row r="55" spans="1:3" ht="63">
      <c r="A55" s="10" t="s">
        <v>55</v>
      </c>
      <c r="B55" s="10" t="s">
        <v>113</v>
      </c>
      <c r="C55" s="14">
        <f>5381.2+9784.3+415.2+187.2+954.1</f>
        <v>16722</v>
      </c>
    </row>
    <row r="56" spans="1:3" ht="63">
      <c r="A56" s="10" t="s">
        <v>54</v>
      </c>
      <c r="B56" s="4" t="s">
        <v>72</v>
      </c>
      <c r="C56" s="14">
        <f>2215.3+11225.2</f>
        <v>13440.5</v>
      </c>
    </row>
    <row r="57" spans="1:3" ht="15.75">
      <c r="A57" s="10" t="s">
        <v>76</v>
      </c>
      <c r="B57" s="4" t="s">
        <v>58</v>
      </c>
      <c r="C57" s="14">
        <v>112.5</v>
      </c>
    </row>
    <row r="58" spans="1:3" ht="15.75">
      <c r="A58" s="10" t="s">
        <v>77</v>
      </c>
      <c r="B58" s="4" t="s">
        <v>58</v>
      </c>
      <c r="C58" s="14">
        <v>606.70000000000005</v>
      </c>
    </row>
    <row r="59" spans="1:3" ht="15.75">
      <c r="A59" s="10" t="s">
        <v>78</v>
      </c>
      <c r="B59" s="4" t="s">
        <v>58</v>
      </c>
      <c r="C59" s="14">
        <f>320+49.2</f>
        <v>369.2</v>
      </c>
    </row>
    <row r="60" spans="1:3" ht="15.75">
      <c r="A60" s="10" t="s">
        <v>56</v>
      </c>
      <c r="B60" s="4" t="s">
        <v>57</v>
      </c>
      <c r="C60" s="14">
        <v>91.4</v>
      </c>
    </row>
    <row r="61" spans="1:3" ht="15.75">
      <c r="A61" s="10" t="s">
        <v>84</v>
      </c>
      <c r="B61" s="4" t="s">
        <v>83</v>
      </c>
      <c r="C61" s="14">
        <v>985.6</v>
      </c>
    </row>
    <row r="62" spans="1:3" ht="15.75">
      <c r="A62" s="12" t="s">
        <v>2</v>
      </c>
      <c r="B62" s="12"/>
      <c r="C62" s="15">
        <f>SUM(C5:C61)</f>
        <v>224955.50000000003</v>
      </c>
    </row>
  </sheetData>
  <mergeCells count="2">
    <mergeCell ref="B1:C1"/>
    <mergeCell ref="A2:C2"/>
  </mergeCells>
  <pageMargins left="0.39370078740157483" right="0.31496062992125984" top="0.35433070866141736" bottom="0.23622047244094491" header="0.51181102362204722" footer="0.39370078740157483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dc:description>POI HSSF rep:2.49.0.158</dc:description>
  <cp:lastModifiedBy>Irina_V_I</cp:lastModifiedBy>
  <cp:lastPrinted>2021-03-17T12:38:28Z</cp:lastPrinted>
  <dcterms:created xsi:type="dcterms:W3CDTF">2020-03-24T15:43:52Z</dcterms:created>
  <dcterms:modified xsi:type="dcterms:W3CDTF">2021-03-17T12:38:30Z</dcterms:modified>
</cp:coreProperties>
</file>