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195" windowHeight="11055"/>
  </bookViews>
  <sheets>
    <sheet name="на 01.01.2023" sheetId="16" r:id="rId1"/>
    <sheet name="Лист3" sheetId="3" r:id="rId2"/>
  </sheets>
  <definedNames>
    <definedName name="_xlnm.Print_Area" localSheetId="0">'на 01.01.2023'!$A$1:$P$18</definedName>
  </definedNames>
  <calcPr calcId="124519" refMode="R1C1"/>
</workbook>
</file>

<file path=xl/calcChain.xml><?xml version="1.0" encoding="utf-8"?>
<calcChain xmlns="http://schemas.openxmlformats.org/spreadsheetml/2006/main">
  <c r="M7" i="16"/>
  <c r="I10"/>
  <c r="L10"/>
  <c r="H9"/>
  <c r="J9"/>
  <c r="J7" s="1"/>
  <c r="K9"/>
  <c r="J16" l="1"/>
  <c r="J14"/>
  <c r="J12"/>
  <c r="I12" l="1"/>
  <c r="H12" s="1"/>
  <c r="J13"/>
  <c r="I13"/>
  <c r="F11"/>
  <c r="G12"/>
  <c r="I11" l="1"/>
  <c r="K13" l="1"/>
  <c r="H13"/>
  <c r="G15"/>
  <c r="G11" s="1"/>
  <c r="E16" l="1"/>
  <c r="E15"/>
  <c r="K14"/>
  <c r="H14"/>
  <c r="E14"/>
  <c r="E13"/>
  <c r="K12"/>
  <c r="E12"/>
  <c r="L11"/>
  <c r="F10"/>
  <c r="K10"/>
  <c r="H10"/>
  <c r="H7" s="1"/>
  <c r="B10"/>
  <c r="E9"/>
  <c r="B9"/>
  <c r="B8"/>
  <c r="L7"/>
  <c r="K7" s="1"/>
  <c r="I7"/>
  <c r="G7"/>
  <c r="D7"/>
  <c r="C7"/>
  <c r="B7" l="1"/>
  <c r="E10"/>
  <c r="F7"/>
  <c r="E7" s="1"/>
  <c r="E11"/>
  <c r="O10"/>
  <c r="N10" l="1"/>
  <c r="O7"/>
  <c r="H15"/>
  <c r="M15"/>
  <c r="K15" l="1"/>
  <c r="H16"/>
  <c r="K16"/>
  <c r="J11"/>
  <c r="H11" s="1"/>
  <c r="M11" l="1"/>
  <c r="P9" s="1"/>
  <c r="K11" l="1"/>
  <c r="N9" l="1"/>
  <c r="P7"/>
  <c r="N7" s="1"/>
</calcChain>
</file>

<file path=xl/sharedStrings.xml><?xml version="1.0" encoding="utf-8"?>
<sst xmlns="http://schemas.openxmlformats.org/spreadsheetml/2006/main" count="71" uniqueCount="24">
  <si>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</si>
  <si>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</si>
  <si>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</si>
  <si>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</si>
  <si>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</si>
  <si>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</si>
  <si>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</si>
  <si>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</si>
  <si>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</si>
  <si>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</si>
  <si>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 xml:space="preserve">Отчет об использовании ассигнований муниципального дорожного фонда Тосненского городского поселения Тосненского муниципального района Ленинградской области </t>
  </si>
  <si>
    <t>Остаток средств на начало отчетного периода на 01.01.2022, тыс. руб.</t>
  </si>
  <si>
    <t>План на 2022 год, тыс. руб.</t>
  </si>
  <si>
    <t>Строительство (реконструкция), включая
 проектирование  автомобильных дорог общего пользования местного значения</t>
  </si>
  <si>
    <t xml:space="preserve">Мероприятия по содержанию автомобильных дорог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</si>
  <si>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</si>
  <si>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капитальному ремонту и ремонту автомобильных дорог общего пользования местного значения</t>
  </si>
  <si>
    <t>на 01 января 2023 года</t>
  </si>
  <si>
    <t>За отчетный период 
(4 квартал)</t>
  </si>
  <si>
    <r>
      <rPr>
        <b/>
        <sz val="14"/>
        <color theme="1"/>
        <rFont val="Times New Roman"/>
        <family val="1"/>
        <charset val="204"/>
      </rPr>
      <t>Остаток средств дорожного фонда 2021 года на 01.01.2022 года</t>
    </r>
    <r>
      <rPr>
        <sz val="14"/>
        <color theme="1"/>
        <rFont val="Times New Roman"/>
        <family val="1"/>
        <charset val="204"/>
      </rPr>
      <t xml:space="preserve"> составил 850,7 тыс. руб., который образовался за счет перевыполнения плана по поступлению акцизов и экономии средств после проведения конкурсных процедур по ремонту автомобильных дорог общего пользования местного значения.
</t>
    </r>
  </si>
  <si>
    <r>
      <rPr>
        <b/>
        <sz val="14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4"/>
        <color theme="1"/>
        <rFont val="Times New Roman"/>
        <family val="1"/>
        <charset val="204"/>
      </rPr>
      <t>, в том числе:</t>
    </r>
  </si>
  <si>
    <t>Остаток средств на конец
 отчетного периода на 01.01.2023, тыс. руб.</t>
  </si>
  <si>
    <t xml:space="preserve">Направления расходования средств дорожного фонда в рамках муниципальной программы, в том числе по мероприятиям: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
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</si>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</sst>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164" fontId="5" fillId="0" borderId="15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164" fontId="5" fillId="0" borderId="22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wrapText="1"/>
    </xf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2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wrapText="1"/>
    </xf>
    <xf numFmtId="164" fontId="7" fillId="0" borderId="9" xfId="0" applyNumberFormat="1" applyFont="1" applyBorder="1"/>
    <xf numFmtId="164" fontId="6" fillId="0" borderId="1" xfId="0" applyNumberFormat="1" applyFont="1" applyBorder="1"/>
    <xf numFmtId="164" fontId="6" fillId="0" borderId="10" xfId="0" applyNumberFormat="1" applyFont="1" applyBorder="1"/>
    <xf numFmtId="164" fontId="6" fillId="0" borderId="9" xfId="0" applyNumberFormat="1" applyFont="1" applyBorder="1"/>
    <xf numFmtId="164" fontId="5" fillId="0" borderId="9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5" fontId="5" fillId="0" borderId="15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/>
    </xf>
    <xf numFmtId="164" fontId="5" fillId="0" borderId="11" xfId="0" applyNumberFormat="1" applyFont="1" applyBorder="1"/>
    <xf numFmtId="164" fontId="5" fillId="0" borderId="9" xfId="0" applyNumberFormat="1" applyFont="1" applyBorder="1"/>
    <xf numFmtId="164" fontId="5" fillId="0" borderId="1" xfId="0" applyNumberFormat="1" applyFont="1" applyBorder="1"/>
    <xf numFmtId="164" fontId="5" fillId="0" borderId="10" xfId="0" applyNumberFormat="1" applyFont="1" applyBorder="1"/>
    <xf numFmtId="165" fontId="5" fillId="0" borderId="9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164" fontId="4" fillId="0" borderId="26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/>
    </xf>
    <xf numFmtId="164" fontId="4" fillId="0" borderId="27" xfId="0" applyNumberFormat="1" applyFont="1" applyBorder="1"/>
    <xf numFmtId="164" fontId="4" fillId="0" borderId="17" xfId="0" applyNumberFormat="1" applyFont="1" applyBorder="1"/>
    <xf numFmtId="164" fontId="4" fillId="0" borderId="25" xfId="0" applyNumberFormat="1" applyFont="1" applyBorder="1"/>
    <xf numFmtId="164" fontId="4" fillId="0" borderId="29" xfId="0" applyNumberFormat="1" applyFont="1" applyBorder="1"/>
    <xf numFmtId="164" fontId="4" fillId="0" borderId="17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top" wrapText="1"/>
    </xf>
    <xf numFmtId="164" fontId="5" fillId="0" borderId="21" xfId="0" applyNumberFormat="1" applyFont="1" applyBorder="1" applyAlignment="1">
      <alignment vertical="top" wrapText="1"/>
    </xf>
    <xf numFmtId="164" fontId="4" fillId="0" borderId="21" xfId="0" applyNumberFormat="1" applyFont="1" applyFill="1" applyBorder="1" applyAlignment="1">
      <alignment vertical="top" wrapText="1"/>
    </xf>
    <xf numFmtId="164" fontId="4" fillId="0" borderId="3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C31" sqref="C31"/>
    </sheetView>
  </sheetViews>
  <sheetFormatPr defaultRowHeight="15"/>
  <cols>
    <col min="1" max="1" width="63.28515625" customWidth="1"/>
    <col min="2" max="2" width="9" customWidth="1"/>
    <col min="3" max="3" width="14.28515625" customWidth="1"/>
    <col min="4" max="5" width="11.85546875" customWidth="1"/>
    <col min="6" max="6" width="14.7109375" customWidth="1"/>
    <col min="7" max="7" width="14.5703125" customWidth="1"/>
    <col min="8" max="8" width="11.42578125" customWidth="1"/>
    <col min="9" max="9" width="14" customWidth="1"/>
    <col min="10" max="10" width="12.140625" customWidth="1"/>
    <col min="11" max="11" width="11.42578125" customWidth="1"/>
    <col min="12" max="12" width="13.85546875" customWidth="1"/>
    <col min="13" max="13" width="13.28515625" customWidth="1"/>
    <col min="14" max="14" width="9.7109375" customWidth="1"/>
    <col min="15" max="15" width="14.28515625" customWidth="1"/>
    <col min="16" max="16" width="12.28515625" customWidth="1"/>
    <col min="18" max="18" width="9.5703125" bestFit="1" customWidth="1"/>
    <col min="19" max="19" width="11" bestFit="1" customWidth="1"/>
  </cols>
  <sheetData>
    <row r="1" spans="1:21" ht="18.7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</row>
    <row r="2" spans="1:21" ht="25.5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1:21" ht="9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  <c r="O3" s="9"/>
      <c r="P3" s="9"/>
      <c r="Q3" s="2"/>
    </row>
    <row r="4" spans="1:21" ht="27" customHeight="1" thickBot="1">
      <c r="A4" s="75" t="s">
        <v>3</v>
      </c>
      <c r="B4" s="78" t="s">
        <v>11</v>
      </c>
      <c r="C4" s="78"/>
      <c r="D4" s="78"/>
      <c r="E4" s="80" t="s">
        <v>12</v>
      </c>
      <c r="F4" s="78"/>
      <c r="G4" s="81"/>
      <c r="H4" s="85" t="s">
        <v>6</v>
      </c>
      <c r="I4" s="86"/>
      <c r="J4" s="86"/>
      <c r="K4" s="86"/>
      <c r="L4" s="86"/>
      <c r="M4" s="87"/>
      <c r="N4" s="80" t="s">
        <v>21</v>
      </c>
      <c r="O4" s="88"/>
      <c r="P4" s="89"/>
    </row>
    <row r="5" spans="1:21" ht="36.75" customHeight="1">
      <c r="A5" s="76"/>
      <c r="B5" s="79"/>
      <c r="C5" s="79"/>
      <c r="D5" s="79"/>
      <c r="E5" s="82"/>
      <c r="F5" s="83"/>
      <c r="G5" s="84"/>
      <c r="H5" s="93" t="s">
        <v>18</v>
      </c>
      <c r="I5" s="94"/>
      <c r="J5" s="95"/>
      <c r="K5" s="93" t="s">
        <v>4</v>
      </c>
      <c r="L5" s="94"/>
      <c r="M5" s="95"/>
      <c r="N5" s="90"/>
      <c r="O5" s="91"/>
      <c r="P5" s="92"/>
      <c r="Q5" s="1"/>
      <c r="R5" s="1"/>
      <c r="S5" s="1"/>
      <c r="T5" s="1"/>
      <c r="U5" s="1"/>
    </row>
    <row r="6" spans="1:21" ht="49.5" customHeight="1">
      <c r="A6" s="77"/>
      <c r="B6" s="63" t="s">
        <v>0</v>
      </c>
      <c r="C6" s="64" t="s">
        <v>2</v>
      </c>
      <c r="D6" s="65" t="s">
        <v>1</v>
      </c>
      <c r="E6" s="66" t="s">
        <v>0</v>
      </c>
      <c r="F6" s="64" t="s">
        <v>2</v>
      </c>
      <c r="G6" s="67" t="s">
        <v>1</v>
      </c>
      <c r="H6" s="66" t="s">
        <v>0</v>
      </c>
      <c r="I6" s="64" t="s">
        <v>2</v>
      </c>
      <c r="J6" s="67" t="s">
        <v>1</v>
      </c>
      <c r="K6" s="66" t="s">
        <v>0</v>
      </c>
      <c r="L6" s="64" t="s">
        <v>2</v>
      </c>
      <c r="M6" s="67" t="s">
        <v>1</v>
      </c>
      <c r="N6" s="66" t="s">
        <v>0</v>
      </c>
      <c r="O6" s="64" t="s">
        <v>2</v>
      </c>
      <c r="P6" s="67" t="s">
        <v>1</v>
      </c>
    </row>
    <row r="7" spans="1:21" ht="45" customHeight="1">
      <c r="A7" s="68" t="s">
        <v>20</v>
      </c>
      <c r="B7" s="12">
        <f>C7+D7</f>
        <v>850.68029000000001</v>
      </c>
      <c r="C7" s="13">
        <f>C10</f>
        <v>0</v>
      </c>
      <c r="D7" s="14">
        <f>D8+D9</f>
        <v>850.68029000000001</v>
      </c>
      <c r="E7" s="15">
        <f>F7+G7</f>
        <v>63109.084350000005</v>
      </c>
      <c r="F7" s="16">
        <f>F9+F10</f>
        <v>52563.284350000002</v>
      </c>
      <c r="G7" s="17">
        <f>G8+G9+G10</f>
        <v>10545.8</v>
      </c>
      <c r="H7" s="15">
        <f>H8+H9+H10</f>
        <v>27334.108890000003</v>
      </c>
      <c r="I7" s="16">
        <f>I8+I9+I10</f>
        <v>24147.204570000002</v>
      </c>
      <c r="J7" s="17">
        <f>J8+J9+J10</f>
        <v>3186.9043199999996</v>
      </c>
      <c r="K7" s="18">
        <f>L7+M7</f>
        <v>65083.837550000004</v>
      </c>
      <c r="L7" s="16">
        <f>L8+L9+L10</f>
        <v>52563.284350000002</v>
      </c>
      <c r="M7" s="19">
        <f>M8+M9+M10</f>
        <v>12520.5532</v>
      </c>
      <c r="N7" s="15">
        <f>O7+P7</f>
        <v>2427.97516</v>
      </c>
      <c r="O7" s="16">
        <f>O8+O9+O10</f>
        <v>0</v>
      </c>
      <c r="P7" s="17">
        <f>P8+P9+P10</f>
        <v>2427.97516</v>
      </c>
    </row>
    <row r="8" spans="1:21" ht="55.5" customHeight="1">
      <c r="A8" s="68" t="s">
        <v>8</v>
      </c>
      <c r="B8" s="20">
        <f>C8+D8</f>
        <v>0</v>
      </c>
      <c r="C8" s="21">
        <v>0</v>
      </c>
      <c r="D8" s="22">
        <v>0</v>
      </c>
      <c r="E8" s="15">
        <v>0</v>
      </c>
      <c r="F8" s="21">
        <v>0</v>
      </c>
      <c r="G8" s="23">
        <v>0</v>
      </c>
      <c r="H8" s="24">
        <v>0</v>
      </c>
      <c r="I8" s="21">
        <v>0</v>
      </c>
      <c r="J8" s="23">
        <v>0</v>
      </c>
      <c r="K8" s="24">
        <v>0</v>
      </c>
      <c r="L8" s="25">
        <v>0</v>
      </c>
      <c r="M8" s="23">
        <v>0</v>
      </c>
      <c r="N8" s="24">
        <v>0</v>
      </c>
      <c r="O8" s="21">
        <v>0</v>
      </c>
      <c r="P8" s="23">
        <v>0</v>
      </c>
    </row>
    <row r="9" spans="1:21" ht="57.75" customHeight="1">
      <c r="A9" s="69" t="s">
        <v>5</v>
      </c>
      <c r="B9" s="20">
        <f>D9</f>
        <v>850.68029000000001</v>
      </c>
      <c r="C9" s="21">
        <v>0</v>
      </c>
      <c r="D9" s="26">
        <v>850.68029000000001</v>
      </c>
      <c r="E9" s="27">
        <f t="shared" ref="E9:E16" si="0">F9+G9</f>
        <v>10545.8</v>
      </c>
      <c r="F9" s="28">
        <v>0</v>
      </c>
      <c r="G9" s="29">
        <v>10545.8</v>
      </c>
      <c r="H9" s="30">
        <f>J9</f>
        <v>3186.9043199999996</v>
      </c>
      <c r="I9" s="28">
        <v>0</v>
      </c>
      <c r="J9" s="29">
        <f>M9-9333.64888</f>
        <v>3186.9043199999996</v>
      </c>
      <c r="K9" s="30">
        <f>M9</f>
        <v>12520.5532</v>
      </c>
      <c r="L9" s="28">
        <v>0</v>
      </c>
      <c r="M9" s="29">
        <v>12520.5532</v>
      </c>
      <c r="N9" s="30">
        <f>O9+P9</f>
        <v>2427.97516</v>
      </c>
      <c r="O9" s="28">
        <v>0</v>
      </c>
      <c r="P9" s="29">
        <f>M9+D9-M11</f>
        <v>2427.97516</v>
      </c>
      <c r="R9" s="10"/>
      <c r="S9" s="10"/>
    </row>
    <row r="10" spans="1:21" ht="56.25" customHeight="1">
      <c r="A10" s="69" t="s">
        <v>9</v>
      </c>
      <c r="B10" s="20">
        <f>C10+D10</f>
        <v>0</v>
      </c>
      <c r="C10" s="21">
        <v>0</v>
      </c>
      <c r="D10" s="22">
        <v>0</v>
      </c>
      <c r="E10" s="31">
        <f t="shared" si="0"/>
        <v>52563.284350000002</v>
      </c>
      <c r="F10" s="32">
        <f>F11</f>
        <v>52563.284350000002</v>
      </c>
      <c r="G10" s="23">
        <v>0</v>
      </c>
      <c r="H10" s="24">
        <f>I10+J10</f>
        <v>24147.204570000002</v>
      </c>
      <c r="I10" s="33">
        <f>L10-28416.07978</f>
        <v>24147.204570000002</v>
      </c>
      <c r="J10" s="23">
        <v>0</v>
      </c>
      <c r="K10" s="24">
        <f>L10+M10</f>
        <v>52563.284350000002</v>
      </c>
      <c r="L10" s="33">
        <f>26738.80481+25824.47954</f>
        <v>52563.284350000002</v>
      </c>
      <c r="M10" s="23">
        <v>0</v>
      </c>
      <c r="N10" s="24">
        <f>O10</f>
        <v>0</v>
      </c>
      <c r="O10" s="33">
        <f>L10-L11</f>
        <v>0</v>
      </c>
      <c r="P10" s="23">
        <v>0</v>
      </c>
      <c r="S10" s="5"/>
    </row>
    <row r="11" spans="1:21" ht="134.25" customHeight="1">
      <c r="A11" s="70" t="s">
        <v>22</v>
      </c>
      <c r="B11" s="34" t="s">
        <v>7</v>
      </c>
      <c r="C11" s="35" t="s">
        <v>7</v>
      </c>
      <c r="D11" s="36" t="s">
        <v>7</v>
      </c>
      <c r="E11" s="31">
        <f t="shared" si="0"/>
        <v>63959.764640000001</v>
      </c>
      <c r="F11" s="37">
        <f>F12+F13+F14+F15+F16</f>
        <v>52563.284350000002</v>
      </c>
      <c r="G11" s="38">
        <f>G12+G13+G14+G15+G16</f>
        <v>11396.48029</v>
      </c>
      <c r="H11" s="39">
        <f>I11+J11</f>
        <v>31586.070480000002</v>
      </c>
      <c r="I11" s="40">
        <f>I12+I13</f>
        <v>24147.204570000002</v>
      </c>
      <c r="J11" s="41">
        <f>J12+J13+J14+J15+J16</f>
        <v>7438.8659099999995</v>
      </c>
      <c r="K11" s="39">
        <f>L11+M11</f>
        <v>63506.542679999999</v>
      </c>
      <c r="L11" s="40">
        <f>L12+L13+L14+L15</f>
        <v>52563.284350000002</v>
      </c>
      <c r="M11" s="41">
        <f>M12+M13+M14+M15+M16</f>
        <v>10943.258330000001</v>
      </c>
      <c r="N11" s="42" t="s">
        <v>7</v>
      </c>
      <c r="O11" s="35" t="s">
        <v>7</v>
      </c>
      <c r="P11" s="43" t="s">
        <v>7</v>
      </c>
      <c r="R11" s="5"/>
      <c r="S11" s="5"/>
    </row>
    <row r="12" spans="1:21" ht="59.25" customHeight="1">
      <c r="A12" s="71" t="s">
        <v>13</v>
      </c>
      <c r="B12" s="44" t="s">
        <v>7</v>
      </c>
      <c r="C12" s="45" t="s">
        <v>7</v>
      </c>
      <c r="D12" s="46" t="s">
        <v>7</v>
      </c>
      <c r="E12" s="31">
        <f t="shared" si="0"/>
        <v>28420.47954</v>
      </c>
      <c r="F12" s="21">
        <v>25824.47954</v>
      </c>
      <c r="G12" s="23">
        <f>1950+646</f>
        <v>2596</v>
      </c>
      <c r="H12" s="24">
        <f>I12+J12</f>
        <v>19582.780479999998</v>
      </c>
      <c r="I12" s="33">
        <f>L12-7747.3437</f>
        <v>18077.135839999999</v>
      </c>
      <c r="J12" s="23">
        <f>M12-637.1334</f>
        <v>1505.64464</v>
      </c>
      <c r="K12" s="24">
        <f>L12+M12</f>
        <v>27967.257580000001</v>
      </c>
      <c r="L12" s="33">
        <v>25824.47954</v>
      </c>
      <c r="M12" s="23">
        <v>2142.7780400000001</v>
      </c>
      <c r="N12" s="47" t="s">
        <v>7</v>
      </c>
      <c r="O12" s="45" t="s">
        <v>7</v>
      </c>
      <c r="P12" s="48" t="s">
        <v>7</v>
      </c>
    </row>
    <row r="13" spans="1:21" ht="78" customHeight="1">
      <c r="A13" s="71" t="s">
        <v>15</v>
      </c>
      <c r="B13" s="44" t="s">
        <v>7</v>
      </c>
      <c r="C13" s="45" t="s">
        <v>7</v>
      </c>
      <c r="D13" s="46" t="s">
        <v>7</v>
      </c>
      <c r="E13" s="49">
        <f t="shared" si="0"/>
        <v>29383.302000000003</v>
      </c>
      <c r="F13" s="32">
        <v>26738.804810000001</v>
      </c>
      <c r="G13" s="23">
        <v>2644.49719</v>
      </c>
      <c r="H13" s="24">
        <f>I13+J13</f>
        <v>6670.4052000000029</v>
      </c>
      <c r="I13" s="33">
        <f>L13-20668.73608</f>
        <v>6070.0687300000027</v>
      </c>
      <c r="J13" s="23">
        <f>M13-2044.16072</f>
        <v>600.33646999999996</v>
      </c>
      <c r="K13" s="24">
        <f>L13+M13</f>
        <v>29383.302000000003</v>
      </c>
      <c r="L13" s="33">
        <v>26738.804810000001</v>
      </c>
      <c r="M13" s="23">
        <v>2644.49719</v>
      </c>
      <c r="N13" s="47" t="s">
        <v>7</v>
      </c>
      <c r="O13" s="45" t="s">
        <v>7</v>
      </c>
      <c r="P13" s="48" t="s">
        <v>7</v>
      </c>
      <c r="R13" s="5"/>
    </row>
    <row r="14" spans="1:21" ht="21" customHeight="1">
      <c r="A14" s="71" t="s">
        <v>14</v>
      </c>
      <c r="B14" s="47" t="s">
        <v>7</v>
      </c>
      <c r="C14" s="45" t="s">
        <v>7</v>
      </c>
      <c r="D14" s="46" t="s">
        <v>7</v>
      </c>
      <c r="E14" s="31">
        <f t="shared" si="0"/>
        <v>4902.1515799999997</v>
      </c>
      <c r="F14" s="50">
        <v>0</v>
      </c>
      <c r="G14" s="23">
        <v>4902.1515799999997</v>
      </c>
      <c r="H14" s="24">
        <f>J14</f>
        <v>4431.2932799999999</v>
      </c>
      <c r="I14" s="33">
        <v>0</v>
      </c>
      <c r="J14" s="23">
        <f>M14-470.8583</f>
        <v>4431.2932799999999</v>
      </c>
      <c r="K14" s="24">
        <f>M14</f>
        <v>4902.1515799999997</v>
      </c>
      <c r="L14" s="33">
        <v>0</v>
      </c>
      <c r="M14" s="23">
        <v>4902.1515799999997</v>
      </c>
      <c r="N14" s="47" t="s">
        <v>7</v>
      </c>
      <c r="O14" s="45" t="s">
        <v>7</v>
      </c>
      <c r="P14" s="48" t="s">
        <v>7</v>
      </c>
      <c r="R14" s="5"/>
    </row>
    <row r="15" spans="1:21" ht="75" customHeight="1">
      <c r="A15" s="69" t="s">
        <v>23</v>
      </c>
      <c r="B15" s="47" t="s">
        <v>7</v>
      </c>
      <c r="C15" s="45" t="s">
        <v>7</v>
      </c>
      <c r="D15" s="46" t="s">
        <v>7</v>
      </c>
      <c r="E15" s="51">
        <f t="shared" si="0"/>
        <v>553.83151999999995</v>
      </c>
      <c r="F15" s="32">
        <v>0</v>
      </c>
      <c r="G15" s="23">
        <f>129.61187+424.21965</f>
        <v>553.83151999999995</v>
      </c>
      <c r="H15" s="24">
        <f>I15+J15</f>
        <v>553.83151999999995</v>
      </c>
      <c r="I15" s="33">
        <v>0</v>
      </c>
      <c r="J15" s="23">
        <v>553.83151999999995</v>
      </c>
      <c r="K15" s="24">
        <f>L15+M15</f>
        <v>553.83151999999995</v>
      </c>
      <c r="L15" s="33">
        <v>0</v>
      </c>
      <c r="M15" s="23">
        <f>J15</f>
        <v>553.83151999999995</v>
      </c>
      <c r="N15" s="47" t="s">
        <v>7</v>
      </c>
      <c r="O15" s="45" t="s">
        <v>7</v>
      </c>
      <c r="P15" s="48" t="s">
        <v>7</v>
      </c>
      <c r="R15" s="5"/>
    </row>
    <row r="16" spans="1:21" ht="60.75" customHeight="1" thickBot="1">
      <c r="A16" s="72" t="s">
        <v>16</v>
      </c>
      <c r="B16" s="52" t="s">
        <v>7</v>
      </c>
      <c r="C16" s="53" t="s">
        <v>7</v>
      </c>
      <c r="D16" s="54" t="s">
        <v>7</v>
      </c>
      <c r="E16" s="55">
        <f t="shared" si="0"/>
        <v>700</v>
      </c>
      <c r="F16" s="56">
        <v>0</v>
      </c>
      <c r="G16" s="57">
        <v>700</v>
      </c>
      <c r="H16" s="58">
        <f>I16+J16</f>
        <v>347.76</v>
      </c>
      <c r="I16" s="59">
        <v>0</v>
      </c>
      <c r="J16" s="60">
        <f>M16-352.24</f>
        <v>347.76</v>
      </c>
      <c r="K16" s="58">
        <f>L16+M16</f>
        <v>700</v>
      </c>
      <c r="L16" s="59">
        <v>0</v>
      </c>
      <c r="M16" s="57">
        <v>700</v>
      </c>
      <c r="N16" s="61" t="s">
        <v>7</v>
      </c>
      <c r="O16" s="53" t="s">
        <v>7</v>
      </c>
      <c r="P16" s="62" t="s">
        <v>7</v>
      </c>
      <c r="R16" s="5"/>
    </row>
    <row r="17" spans="1:16" ht="3" customHeight="1">
      <c r="A17" s="3"/>
      <c r="B17" s="6"/>
      <c r="C17" s="6"/>
      <c r="D17" s="6"/>
      <c r="E17" s="7"/>
      <c r="F17" s="8"/>
      <c r="G17" s="4"/>
      <c r="H17" s="4"/>
      <c r="I17" s="4"/>
      <c r="J17" s="4"/>
      <c r="K17" s="4"/>
      <c r="L17" s="4"/>
      <c r="M17" s="4"/>
      <c r="N17" s="6"/>
      <c r="O17" s="6"/>
      <c r="P17" s="6"/>
    </row>
    <row r="18" spans="1:16" ht="45" customHeight="1">
      <c r="A18" s="73" t="s">
        <v>19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</sheetData>
  <mergeCells count="10">
    <mergeCell ref="A18:P18"/>
    <mergeCell ref="A1:P1"/>
    <mergeCell ref="A2:P2"/>
    <mergeCell ref="A4:A6"/>
    <mergeCell ref="B4:D5"/>
    <mergeCell ref="E4:G5"/>
    <mergeCell ref="H4:M4"/>
    <mergeCell ref="N4:P5"/>
    <mergeCell ref="H5:J5"/>
    <mergeCell ref="K5:M5"/>
  </mergeCells>
  <pageMargins left="0.39370078740157483" right="3.937007874015748E-2" top="3.937007874015748E-2" bottom="0" header="0.31496062992125984" footer="0.15748031496062992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01.01.2023</vt:lpstr>
      <vt:lpstr>Лист3</vt:lpstr>
      <vt:lpstr>'на 01.01.2023'!Область_печати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2023-01-17T08:11:27Z</cp:lastPrinted>
  <dcterms:created xsi:type="dcterms:W3CDTF">2014-11-21T09:23:53Z</dcterms:created>
  <dcterms:modified xsi:type="dcterms:W3CDTF">2023-01-25T14:59:17Z</dcterms:modified>
</cp:coreProperties>
</file>